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6555" windowHeight="7680" activeTab="0"/>
  </bookViews>
  <sheets>
    <sheet name="Leht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<sst xmlns="http://schemas.openxmlformats.org/spreadsheetml/2006/main" count="44" uniqueCount="31">
  <si>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valem</t>
  </si>
  <si>
    <t>aineklass</t>
  </si>
  <si>
    <t>hinnang</t>
  </si>
  <si>
    <r>
      <t>Fe(OH)</t>
    </r>
    <r>
      <rPr>
        <vertAlign val="subscript"/>
        <sz val="14"/>
        <rFont val="Times New Roman"/>
        <family val="1"/>
      </rPr>
      <t>2</t>
    </r>
  </si>
  <si>
    <r>
      <t>Ca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</si>
  <si>
    <r>
      <t>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CO</t>
    </r>
    <r>
      <rPr>
        <vertAlign val="subscript"/>
        <sz val="14"/>
        <rFont val="Times New Roman"/>
        <family val="1"/>
      </rPr>
      <t>3</t>
    </r>
  </si>
  <si>
    <r>
      <t>P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10</t>
    </r>
  </si>
  <si>
    <r>
      <t>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CO</t>
    </r>
    <r>
      <rPr>
        <vertAlign val="subscript"/>
        <sz val="14"/>
        <rFont val="Times New Roman"/>
        <family val="1"/>
      </rPr>
      <t>3</t>
    </r>
  </si>
  <si>
    <t>LiOH</t>
  </si>
  <si>
    <r>
      <t>HNO</t>
    </r>
    <r>
      <rPr>
        <vertAlign val="subscript"/>
        <sz val="14"/>
        <rFont val="Times New Roman"/>
        <family val="1"/>
      </rPr>
      <t>3</t>
    </r>
  </si>
  <si>
    <r>
      <t>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</t>
    </r>
  </si>
  <si>
    <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</si>
  <si>
    <r>
      <t>H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PO</t>
    </r>
    <r>
      <rPr>
        <vertAlign val="subscript"/>
        <sz val="14"/>
        <rFont val="Times New Roman"/>
        <family val="1"/>
      </rPr>
      <t>4</t>
    </r>
  </si>
  <si>
    <r>
      <t>CO</t>
    </r>
    <r>
      <rPr>
        <vertAlign val="subscript"/>
        <sz val="14"/>
        <rFont val="Times New Roman"/>
        <family val="1"/>
      </rPr>
      <t>2</t>
    </r>
  </si>
  <si>
    <t>CuO</t>
  </si>
  <si>
    <r>
      <t>Al(OH)</t>
    </r>
    <r>
      <rPr>
        <vertAlign val="subscript"/>
        <sz val="14"/>
        <rFont val="Times New Roman"/>
        <family val="1"/>
      </rPr>
      <t>3</t>
    </r>
  </si>
  <si>
    <r>
      <t>Ba(NO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</si>
  <si>
    <t>NaCl</t>
  </si>
  <si>
    <r>
      <t>FeCl</t>
    </r>
    <r>
      <rPr>
        <vertAlign val="subscript"/>
        <sz val="14"/>
        <rFont val="Times New Roman"/>
        <family val="1"/>
      </rPr>
      <t>2</t>
    </r>
  </si>
  <si>
    <r>
      <t>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SO</t>
    </r>
    <r>
      <rPr>
        <vertAlign val="subscript"/>
        <sz val="14"/>
        <rFont val="Times New Roman"/>
        <family val="1"/>
      </rPr>
      <t>3</t>
    </r>
  </si>
  <si>
    <r>
      <t>N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</si>
  <si>
    <r>
      <t>CaCO</t>
    </r>
    <r>
      <rPr>
        <vertAlign val="subscript"/>
        <sz val="14"/>
        <rFont val="Times New Roman"/>
        <family val="1"/>
      </rPr>
      <t>3</t>
    </r>
  </si>
  <si>
    <r>
      <t>SO</t>
    </r>
    <r>
      <rPr>
        <vertAlign val="subscript"/>
        <sz val="14"/>
        <rFont val="Times New Roman"/>
        <family val="1"/>
      </rPr>
      <t>2</t>
    </r>
  </si>
  <si>
    <t>aineklass: oksiid, alus, hape, sool</t>
  </si>
  <si>
    <t>nimetus</t>
  </si>
  <si>
    <r>
      <t>Ag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</si>
  <si>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aine nomenklatuursed nimetused</t>
  </si>
  <si>
    <t>Anna ainetele nimetused.</t>
  </si>
  <si>
    <t>Liigita järgmised ained.</t>
  </si>
  <si>
    <t>.</t>
  </si>
  <si>
    <r>
      <t>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SO</t>
    </r>
    <r>
      <rPr>
        <vertAlign val="subscript"/>
        <sz val="14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</si>
</sst>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</numFmts>
  <fonts count="45">
    <font>
      <sz val="10"/>
      <name val="Arial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0"/>
    </font>
    <font>
      <i/>
      <sz val="10"/>
      <color indexed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3" applyNumberFormat="0" applyAlignment="0" applyProtection="0"/>
    <xf numFmtId="0" fontId="36" fillId="0" borderId="4" applyNumberFormat="0" applyFill="0" applyAlignment="0" applyProtection="0"/>
    <xf numFmtId="0" fontId="0" fillId="24" borderId="5" applyNumberFormat="0" applyFont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0" borderId="9" applyNumberFormat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34" borderId="0" xfId="0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0" xfId="0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5"/>
  <sheetViews>
    <sheetView showGridLines="0" tabSelected="1" zoomScalePageLayoutView="0" workbookViewId="0" topLeftCell="A2">
      <selection activeCell="C7" sqref="C7"/>
    </sheetView>
  </sheetViews>
  <sheetFormatPr defaultColWidth="9.140625" defaultRowHeight="12.75"/>
  <cols>
    <col min="2" max="2" width="12.7109375" style="0" customWidth="1"/>
    <col min="3" max="3" width="14.57421875" style="0" customWidth="1"/>
    <col min="4" max="4" width="8.421875" style="4" customWidth="1"/>
    <col min="5" max="5" width="7.00390625" style="4" customWidth="1"/>
    <col min="7" max="7" width="12.7109375" style="0" customWidth="1"/>
    <col min="8" max="8" width="31.7109375" style="0" customWidth="1"/>
    <col min="9" max="9" width="9.57421875" style="0" customWidth="1"/>
    <col min="10" max="10" width="7.7109375" style="0" customWidth="1"/>
  </cols>
  <sheetData>
    <row r="1" spans="2:9" ht="12.75">
      <c r="B1" s="12"/>
      <c r="C1" s="12"/>
      <c r="D1" s="12"/>
      <c r="E1" s="12"/>
      <c r="G1" s="16" t="s">
        <v>29</v>
      </c>
      <c r="H1" s="16"/>
      <c r="I1" s="16"/>
    </row>
    <row r="2" spans="2:9" ht="12.75">
      <c r="B2" s="16"/>
      <c r="C2" s="16"/>
      <c r="D2" s="16"/>
      <c r="E2" s="16"/>
      <c r="F2" s="16"/>
      <c r="G2" s="16"/>
      <c r="H2" s="16"/>
      <c r="I2" s="16"/>
    </row>
    <row r="3" spans="2:14" ht="15.75">
      <c r="B3" s="19" t="s">
        <v>28</v>
      </c>
      <c r="C3" s="19"/>
      <c r="D3" s="19"/>
      <c r="E3" s="19"/>
      <c r="G3" s="19" t="s">
        <v>27</v>
      </c>
      <c r="H3" s="19"/>
      <c r="I3" s="19"/>
      <c r="J3" s="19"/>
      <c r="N3" s="14"/>
    </row>
    <row r="4" spans="2:10" ht="12.75">
      <c r="B4" s="21" t="s">
        <v>23</v>
      </c>
      <c r="C4" s="21"/>
      <c r="D4" s="21"/>
      <c r="E4" s="9"/>
      <c r="G4" s="20" t="s">
        <v>26</v>
      </c>
      <c r="H4" s="20"/>
      <c r="I4" s="20"/>
      <c r="J4" s="20"/>
    </row>
    <row r="5" spans="2:10" ht="12.75">
      <c r="B5" s="1" t="s">
        <v>0</v>
      </c>
      <c r="C5" s="1" t="s">
        <v>1</v>
      </c>
      <c r="D5" s="17" t="s">
        <v>2</v>
      </c>
      <c r="E5" s="18"/>
      <c r="G5" s="1" t="s">
        <v>0</v>
      </c>
      <c r="H5" s="1" t="s">
        <v>24</v>
      </c>
      <c r="I5" s="17" t="s">
        <v>2</v>
      </c>
      <c r="J5" s="18"/>
    </row>
    <row r="6" spans="2:10" ht="20.25">
      <c r="B6" s="3" t="s">
        <v>3</v>
      </c>
      <c r="C6" s="13"/>
      <c r="D6" s="10">
        <f>IF(C6="alus","õige","")</f>
      </c>
      <c r="E6" s="11">
        <f>IF(OR(C6="alus",C6=""),"","vale")</f>
      </c>
      <c r="G6" s="2" t="s">
        <v>5</v>
      </c>
      <c r="H6" s="13"/>
      <c r="I6" s="15">
        <f>IF(H6="süsihape","õige","")</f>
      </c>
      <c r="J6" s="11">
        <f>IF(OR(H6="süsihape",H6=""),"","vale")</f>
      </c>
    </row>
    <row r="7" spans="2:10" ht="20.25">
      <c r="B7" s="2" t="s">
        <v>4</v>
      </c>
      <c r="C7" s="13"/>
      <c r="D7" s="10">
        <f>IF(C7="sool","õige","")</f>
      </c>
      <c r="E7" s="11">
        <f>IF(OR(C7="sool",C7=""),"","vale")</f>
      </c>
      <c r="G7" s="2" t="s">
        <v>6</v>
      </c>
      <c r="H7" s="13"/>
      <c r="I7" s="15">
        <f>IF(H7="tetrafosfordekaoksiid","õige","")</f>
      </c>
      <c r="J7" s="11">
        <f>IF(OR(H7="tetrafosfordekaoksiid",H7=""),"","vale")</f>
      </c>
    </row>
    <row r="8" spans="2:10" ht="20.25">
      <c r="B8" s="2" t="s">
        <v>5</v>
      </c>
      <c r="C8" s="13"/>
      <c r="D8" s="10">
        <f>IF(C8="hape","õige","")</f>
      </c>
      <c r="E8" s="11">
        <f>IF(OR(C8="hape",C8=""),"","vale")</f>
      </c>
      <c r="G8" s="2" t="s">
        <v>9</v>
      </c>
      <c r="H8" s="13"/>
      <c r="I8" s="15">
        <f>IF(H8="lämmastikhape","õige","")</f>
      </c>
      <c r="J8" s="11">
        <f>IF(OR(H8="lämmastikhape",H8=""),"","vale")</f>
      </c>
    </row>
    <row r="9" spans="2:10" ht="20.25">
      <c r="B9" s="2" t="s">
        <v>6</v>
      </c>
      <c r="C9" s="13"/>
      <c r="D9" s="10">
        <f>IF(C9="oksiid","õige","")</f>
      </c>
      <c r="E9" s="11">
        <f>IF(OR(C9="oksiid",C9=""),"","vale")</f>
      </c>
      <c r="G9" s="2" t="s">
        <v>19</v>
      </c>
      <c r="H9" s="13"/>
      <c r="I9" s="15">
        <f>IF(H9="väävlishape","õige","")</f>
      </c>
      <c r="J9" s="11">
        <f>IF(OR(H9="väävlishape",H9=""),"","vale")</f>
      </c>
    </row>
    <row r="10" spans="2:10" ht="20.25">
      <c r="B10" s="2" t="s">
        <v>7</v>
      </c>
      <c r="C10" s="13"/>
      <c r="D10" s="10">
        <f>IF(C10="sool","õige","")</f>
      </c>
      <c r="E10" s="11">
        <f>IF(OR(C10="sool",C10=""),"","vale")</f>
      </c>
      <c r="G10" s="2" t="s">
        <v>11</v>
      </c>
      <c r="H10" s="13"/>
      <c r="I10" s="15">
        <f>IF(H10="alumiiniumoksiid","õige","")</f>
      </c>
      <c r="J10" s="11">
        <f>IF(OR(H10="alumiiniumoksiid",H10=""),"","vale")</f>
      </c>
    </row>
    <row r="11" spans="2:10" ht="20.25">
      <c r="B11" s="2" t="s">
        <v>8</v>
      </c>
      <c r="C11" s="13"/>
      <c r="D11" s="10">
        <f>IF(C11="alus","õige","")</f>
      </c>
      <c r="E11" s="11">
        <f>IF(OR(C11="alus",C11=""),"","vale")</f>
      </c>
      <c r="G11" s="2" t="s">
        <v>12</v>
      </c>
      <c r="H11" s="13"/>
      <c r="I11" s="15">
        <f>IF(H11="fosforhape","õige","")</f>
      </c>
      <c r="J11" s="11">
        <f>IF(OR(H11="fosforhape",H11=""),"","vale")</f>
      </c>
    </row>
    <row r="12" spans="2:10" ht="20.25">
      <c r="B12" s="2" t="s">
        <v>9</v>
      </c>
      <c r="C12" s="13"/>
      <c r="D12" s="10">
        <f>IF(C12="hape","õige","")</f>
      </c>
      <c r="E12" s="11">
        <f>IF(OR(C12="hape",C12=""),"","vale")</f>
      </c>
      <c r="G12" s="2" t="s">
        <v>13</v>
      </c>
      <c r="H12" s="13"/>
      <c r="I12" s="15">
        <f>IF(H12="süsinikdioksiid","õige","")</f>
      </c>
      <c r="J12" s="11">
        <f>IF(OR(H12="süsinikdioksiid",H12=""),"","vale")</f>
      </c>
    </row>
    <row r="13" spans="2:10" ht="20.25">
      <c r="B13" s="2" t="s">
        <v>10</v>
      </c>
      <c r="C13" s="13"/>
      <c r="D13" s="10">
        <f>IF(C13="hape","õige","")</f>
      </c>
      <c r="E13" s="11">
        <f>IF(OR(C13="hape",C13=""),"","vale")</f>
      </c>
      <c r="G13" s="2" t="s">
        <v>14</v>
      </c>
      <c r="H13" s="13"/>
      <c r="I13" s="15">
        <f>IF(H13="vask(II)oksiid","õige","")</f>
      </c>
      <c r="J13" s="11">
        <f>IF(OR(H13="vask(II)oksiid",H13=""),"","vale")</f>
      </c>
    </row>
    <row r="14" spans="2:10" ht="20.25">
      <c r="B14" s="2" t="s">
        <v>11</v>
      </c>
      <c r="C14" s="13"/>
      <c r="D14" s="10">
        <f>IF(C14="oksiid","õige","")</f>
      </c>
      <c r="E14" s="11">
        <f>IF(OR(C14="oksiid",C14=""),"","vale")</f>
      </c>
      <c r="G14" s="2" t="s">
        <v>30</v>
      </c>
      <c r="H14" s="13"/>
      <c r="I14" s="15">
        <f>IF(H14="väävelhape","õige","")</f>
      </c>
      <c r="J14" s="11">
        <f>IF(OR(H14="väävelhape",H14=""),"","vale")</f>
      </c>
    </row>
    <row r="15" spans="2:10" ht="20.25">
      <c r="B15" s="2" t="s">
        <v>12</v>
      </c>
      <c r="C15" s="13"/>
      <c r="D15" s="10">
        <f>IF(C15="hape","õige","")</f>
      </c>
      <c r="E15" s="11">
        <f>IF(OR(C15="hape",C15=""),"","vale")</f>
      </c>
      <c r="G15" s="2" t="s">
        <v>20</v>
      </c>
      <c r="H15" s="13"/>
      <c r="I15" s="15">
        <f>IF(H15="dilämmastiktrioksiid","õige","")</f>
      </c>
      <c r="J15" s="11">
        <f>IF(OR(H15="dilämmastiktrioksiid",H15=""),"","vale")</f>
      </c>
    </row>
    <row r="16" spans="2:10" ht="20.25">
      <c r="B16" s="2" t="s">
        <v>13</v>
      </c>
      <c r="C16" s="13"/>
      <c r="D16" s="10">
        <f>IF(C16="oksiid","õige","")</f>
      </c>
      <c r="E16" s="11">
        <f>IF(OR(C16="oksiid",C16=""),"","vale")</f>
      </c>
      <c r="G16" s="2" t="s">
        <v>22</v>
      </c>
      <c r="H16" s="13"/>
      <c r="I16" s="15">
        <f>IF(H16="vääveldioksiid","õige","")</f>
      </c>
      <c r="J16" s="11">
        <f>IF(OR(H16="vääveldioksiid",H16=""),"","vale")</f>
      </c>
    </row>
    <row r="17" spans="2:10" ht="20.25">
      <c r="B17" s="2" t="s">
        <v>14</v>
      </c>
      <c r="C17" s="13"/>
      <c r="D17" s="10">
        <f>IF(C17="oksiid","õige","")</f>
      </c>
      <c r="E17" s="11">
        <f>IF(OR(C17="oksiid",C17=""),"","vale")</f>
      </c>
      <c r="G17" s="2" t="s">
        <v>25</v>
      </c>
      <c r="H17" s="13"/>
      <c r="I17" s="15">
        <f>IF(H17="hõbe(I)oksiid","õige","")</f>
      </c>
      <c r="J17" s="11">
        <f>IF(OR(H17="hõbe(I)oksiid",H17=""),"","vale")</f>
      </c>
    </row>
    <row r="18" spans="2:10" ht="20.25">
      <c r="B18" s="2" t="s">
        <v>15</v>
      </c>
      <c r="C18" s="13"/>
      <c r="D18" s="10">
        <f>IF(C18="alus","õige","")</f>
      </c>
      <c r="E18" s="11">
        <f>IF(OR(C18="alus",C18=""),"","vale")</f>
      </c>
      <c r="G18" s="2" t="s">
        <v>17</v>
      </c>
      <c r="H18" s="13"/>
      <c r="I18" s="15">
        <f>IF(H18="naatriumkloriid","õige","")</f>
      </c>
      <c r="J18" s="11">
        <f>IF(OR(H18="naatriumkloriid",H18=""),"","vale")</f>
      </c>
    </row>
    <row r="19" spans="2:9" ht="20.25">
      <c r="B19" s="2" t="s">
        <v>16</v>
      </c>
      <c r="C19" s="13"/>
      <c r="D19" s="10">
        <f>IF(C19="sool","õige","")</f>
      </c>
      <c r="E19" s="11">
        <f>IF(OR(C19="sool",C19=""),"","vale")</f>
      </c>
      <c r="G19" s="5"/>
      <c r="H19" s="6"/>
      <c r="I19" s="7"/>
    </row>
    <row r="20" spans="2:9" ht="18.75">
      <c r="B20" s="2" t="s">
        <v>17</v>
      </c>
      <c r="C20" s="13"/>
      <c r="D20" s="10">
        <f>IF(C20="sool","õige","")</f>
      </c>
      <c r="E20" s="11">
        <f>IF(OR(C20="sool",C20=""),"","vale")</f>
      </c>
      <c r="G20" s="8"/>
      <c r="H20" s="6"/>
      <c r="I20" s="7"/>
    </row>
    <row r="21" spans="2:9" ht="20.25">
      <c r="B21" s="2" t="s">
        <v>18</v>
      </c>
      <c r="C21" s="13"/>
      <c r="D21" s="10">
        <f>IF(C21="sool","õige","")</f>
      </c>
      <c r="E21" s="11">
        <f>IF(OR(C21="sool",C21=""),"","vale")</f>
      </c>
      <c r="G21" s="8"/>
      <c r="H21" s="6"/>
      <c r="I21" s="7"/>
    </row>
    <row r="22" spans="2:9" ht="20.25">
      <c r="B22" s="2" t="s">
        <v>19</v>
      </c>
      <c r="C22" s="13"/>
      <c r="D22" s="10">
        <f>IF(C22="hape","õige","")</f>
      </c>
      <c r="E22" s="11">
        <f>IF(OR(C22="hape",C22=""),"","vale")</f>
      </c>
      <c r="G22" s="5"/>
      <c r="H22" s="6"/>
      <c r="I22" s="7"/>
    </row>
    <row r="23" spans="2:9" ht="20.25">
      <c r="B23" s="2" t="s">
        <v>20</v>
      </c>
      <c r="C23" s="13"/>
      <c r="D23" s="10">
        <f>IF(C23="oksiid","õige","")</f>
      </c>
      <c r="E23" s="11">
        <f>IF(OR(C23="oksiid",C23=""),"","vale")</f>
      </c>
      <c r="G23" s="5"/>
      <c r="H23" s="6"/>
      <c r="I23" s="7"/>
    </row>
    <row r="24" spans="2:9" ht="20.25">
      <c r="B24" s="2" t="s">
        <v>21</v>
      </c>
      <c r="C24" s="13"/>
      <c r="D24" s="10">
        <f>IF(C24="sool","õige","")</f>
      </c>
      <c r="E24" s="11">
        <f>IF(OR(C24="sool",C24=""),"","vale")</f>
      </c>
      <c r="G24" s="8"/>
      <c r="H24" s="6"/>
      <c r="I24" s="7"/>
    </row>
    <row r="25" spans="2:9" ht="20.25">
      <c r="B25" s="2" t="s">
        <v>22</v>
      </c>
      <c r="C25" s="13"/>
      <c r="D25" s="10">
        <f>IF(C25="oksiid","õige","")</f>
      </c>
      <c r="E25" s="11">
        <f>IF(OR(C25="oksiid",C25=""),"","vale")</f>
      </c>
      <c r="G25" s="5"/>
      <c r="H25" s="6"/>
      <c r="I25" s="7"/>
    </row>
  </sheetData>
  <sheetProtection password="CF7A" sheet="1" objects="1" scenarios="1" selectLockedCells="1"/>
  <mergeCells count="8">
    <mergeCell ref="B2:I2"/>
    <mergeCell ref="G1:I1"/>
    <mergeCell ref="I5:J5"/>
    <mergeCell ref="G3:J3"/>
    <mergeCell ref="G4:J4"/>
    <mergeCell ref="D5:E5"/>
    <mergeCell ref="B3:E3"/>
    <mergeCell ref="B4:D4"/>
  </mergeCells>
  <printOptions/>
  <pageMargins left="0.75" right="0.75" top="1" bottom="1" header="0.5" footer="0.5"/>
  <pageSetup horizontalDpi="600" verticalDpi="600" orientation="portrait" paperSize="9" r:id="rId1"/>
  <ignoredErrors>
    <ignoredError sqref="D14:D15 D24:E24 E14:E15 J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Administraator</dc:creator>
  <cp:keywords/>
  <dc:description/>
  <cp:lastModifiedBy>Katrin Jõgi</cp:lastModifiedBy>
  <dcterms:created xsi:type="dcterms:W3CDTF">2007-04-12T19:11:53Z</dcterms:created>
  <dcterms:modified xsi:type="dcterms:W3CDTF">2012-04-22T19:49:58Z</dcterms:modified>
  <cp:category/>
  <cp:version/>
  <cp:contentType/>
  <cp:contentStatus/>
</cp:coreProperties>
</file>